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-15" windowWidth="14310" windowHeight="12840"/>
  </bookViews>
  <sheets>
    <sheet name="Лист1" sheetId="1" r:id="rId1"/>
    <sheet name="Лист3" sheetId="3" r:id="rId2"/>
  </sheets>
  <definedNames>
    <definedName name="_xlnm._FilterDatabase" localSheetId="0" hidden="1">Лист1!$A$7:$M$47</definedName>
    <definedName name="_xlnm.Print_Area" localSheetId="0">Лист1!$A$1:$M$48</definedName>
  </definedNames>
  <calcPr calcId="145621"/>
</workbook>
</file>

<file path=xl/calcChain.xml><?xml version="1.0" encoding="utf-8"?>
<calcChain xmlns="http://schemas.openxmlformats.org/spreadsheetml/2006/main">
  <c r="L47" i="1" l="1"/>
  <c r="J8" i="1" l="1"/>
  <c r="J40" i="1"/>
  <c r="J39" i="1"/>
  <c r="J38" i="1"/>
  <c r="J32" i="1"/>
  <c r="J29" i="1"/>
  <c r="J19" i="1"/>
  <c r="J15" i="1"/>
  <c r="J14" i="1"/>
  <c r="J13" i="1"/>
  <c r="J12" i="1"/>
  <c r="J9" i="1"/>
  <c r="K40" i="1" l="1"/>
  <c r="L40" i="1" s="1"/>
  <c r="K39" i="1"/>
  <c r="L39" i="1" s="1"/>
  <c r="K38" i="1"/>
  <c r="L38" i="1" s="1"/>
  <c r="K32" i="1"/>
  <c r="L32" i="1" s="1"/>
  <c r="K29" i="1"/>
  <c r="L29" i="1" s="1"/>
  <c r="K19" i="1" l="1"/>
  <c r="L19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L16" i="1"/>
  <c r="H47" i="1" l="1"/>
  <c r="I47" i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8" i="1"/>
  <c r="F9" i="1"/>
  <c r="C47" i="1" l="1"/>
</calcChain>
</file>

<file path=xl/sharedStrings.xml><?xml version="1.0" encoding="utf-8"?>
<sst xmlns="http://schemas.openxmlformats.org/spreadsheetml/2006/main" count="54" uniqueCount="54">
  <si>
    <t>№ п/п</t>
  </si>
  <si>
    <t>Наменование муниципального образования</t>
  </si>
  <si>
    <t>Абдулинский</t>
  </si>
  <si>
    <t>Гайский</t>
  </si>
  <si>
    <t>Соль-Илецкий</t>
  </si>
  <si>
    <t>Сорочинский</t>
  </si>
  <si>
    <t>Кувандыкский</t>
  </si>
  <si>
    <t>Ясненский</t>
  </si>
  <si>
    <t>г. Оренбург</t>
  </si>
  <si>
    <t>г. Орск</t>
  </si>
  <si>
    <t>г. Новотроицк</t>
  </si>
  <si>
    <t>г. Медногорск</t>
  </si>
  <si>
    <t>Адамовский</t>
  </si>
  <si>
    <t>Акбулакский</t>
  </si>
  <si>
    <t>Александровский</t>
  </si>
  <si>
    <t>Асекеевский</t>
  </si>
  <si>
    <t>Беляевский</t>
  </si>
  <si>
    <t>Бугурусланский</t>
  </si>
  <si>
    <t>Бузулукский</t>
  </si>
  <si>
    <t>Грачевский</t>
  </si>
  <si>
    <t>Домбаровский</t>
  </si>
  <si>
    <t>Илекский</t>
  </si>
  <si>
    <t>Кваркенский</t>
  </si>
  <si>
    <t>Красногвардейский</t>
  </si>
  <si>
    <t>Курманаевский</t>
  </si>
  <si>
    <t>Матвеевский</t>
  </si>
  <si>
    <t>Новоорский</t>
  </si>
  <si>
    <t>Новосергиевский</t>
  </si>
  <si>
    <t>Октябрьский</t>
  </si>
  <si>
    <t>Оренбургский</t>
  </si>
  <si>
    <t>Первомайский</t>
  </si>
  <si>
    <t>Переволоцкий</t>
  </si>
  <si>
    <t>Пономаревский</t>
  </si>
  <si>
    <t>Сакмарский</t>
  </si>
  <si>
    <t>Саракташский</t>
  </si>
  <si>
    <t>Светлинский</t>
  </si>
  <si>
    <t>Северный</t>
  </si>
  <si>
    <t>Ташлинский</t>
  </si>
  <si>
    <t>Тоцкий</t>
  </si>
  <si>
    <t>Тюльганский</t>
  </si>
  <si>
    <t>Шарлыкский</t>
  </si>
  <si>
    <t>План</t>
  </si>
  <si>
    <t>Факт</t>
  </si>
  <si>
    <t>Выполнение, %</t>
  </si>
  <si>
    <t>Кассовый расход, рублей</t>
  </si>
  <si>
    <t>Коэффициент возврата субсидии</t>
  </si>
  <si>
    <t>ИТОГО</t>
  </si>
  <si>
    <t xml:space="preserve">Объем средств, подлежащих возврату с К=0,1,          рублей </t>
  </si>
  <si>
    <t>Индекс роста выручки от реализации сельскохозяйственной продукции, работ и услуг в сельскохозяйственных организациях, КФХ, включая ИП, %, к предыдущему году</t>
  </si>
  <si>
    <t>Количество результатов, ед.</t>
  </si>
  <si>
    <t>Количество выполненных результатов, ед.</t>
  </si>
  <si>
    <t>Количество не выполненных результатов, ед.</t>
  </si>
  <si>
    <t>Сумма уровня недостижения результатов</t>
  </si>
  <si>
    <t>Расчет объема средств, подлежащих возврату в областной бюджет из бюджетов МО за недостижение результатов предоставления субсидии за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</si>
</sst>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_-* #,##0\ _₽_-;\-* #,##0\ _₽_-;_-* &quot;-&quot;??\ _₽_-;_-@_-"/>
    <numFmt numFmtId="166" formatCode="0.000000000"/>
    <numFmt numFmtId="167" formatCode="_-* #,##0.00\ _₽_-;\-* #,##0.00\ _₽_-;_-* &quot;-&quot;?????????\ _₽_-;_-@_-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4" fillId="0" borderId="0" xfId="0" applyFont="1" applyFill="1"/>
    <xf numFmtId="165" fontId="4" fillId="0" borderId="0" xfId="1" applyNumberFormat="1" applyFont="1" applyFill="1"/>
    <xf numFmtId="0" fontId="1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43" fontId="4" fillId="0" borderId="3" xfId="1" applyNumberFormat="1" applyFont="1" applyFill="1" applyBorder="1"/>
    <xf numFmtId="164" fontId="4" fillId="0" borderId="3" xfId="0" applyNumberFormat="1" applyFont="1" applyFill="1" applyBorder="1"/>
    <xf numFmtId="1" fontId="4" fillId="0" borderId="3" xfId="0" applyNumberFormat="1" applyFont="1" applyFill="1" applyBorder="1"/>
    <xf numFmtId="1" fontId="4" fillId="0" borderId="5" xfId="0" applyNumberFormat="1" applyFont="1" applyFill="1" applyBorder="1"/>
    <xf numFmtId="0" fontId="4" fillId="0" borderId="2" xfId="0" applyFont="1" applyFill="1" applyBorder="1"/>
    <xf numFmtId="0" fontId="4" fillId="0" borderId="6" xfId="0" applyFont="1" applyFill="1" applyBorder="1"/>
    <xf numFmtId="43" fontId="4" fillId="0" borderId="2" xfId="1" applyNumberFormat="1" applyFont="1" applyFill="1" applyBorder="1"/>
    <xf numFmtId="164" fontId="4" fillId="0" borderId="2" xfId="0" applyNumberFormat="1" applyFont="1" applyFill="1" applyBorder="1"/>
    <xf numFmtId="1" fontId="4" fillId="0" borderId="2" xfId="0" applyNumberFormat="1" applyFont="1" applyFill="1" applyBorder="1"/>
    <xf numFmtId="1" fontId="4" fillId="0" borderId="6" xfId="0" applyNumberFormat="1" applyFont="1" applyFill="1" applyBorder="1"/>
    <xf numFmtId="166" fontId="4" fillId="0" borderId="2" xfId="0" applyNumberFormat="1" applyFont="1" applyFill="1" applyBorder="1"/>
    <xf numFmtId="167" fontId="4" fillId="0" borderId="2" xfId="0" applyNumberFormat="1" applyFont="1" applyFill="1" applyBorder="1"/>
    <xf numFmtId="0" fontId="4" fillId="0" borderId="1" xfId="0" applyFont="1" applyFill="1" applyBorder="1"/>
    <xf numFmtId="43" fontId="4" fillId="0" borderId="0" xfId="1" applyNumberFormat="1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Border="1"/>
    <xf numFmtId="1" fontId="4" fillId="0" borderId="0" xfId="0" applyNumberFormat="1" applyFont="1" applyFill="1"/>
    <xf numFmtId="43" fontId="4" fillId="0" borderId="0" xfId="1" applyFont="1" applyFill="1"/>
    <xf numFmtId="0" fontId="3" fillId="0" borderId="0" xfId="0" applyFont="1" applyFill="1" applyBorder="1"/>
    <xf numFmtId="0" fontId="1" fillId="0" borderId="6" xfId="0" applyFont="1" applyFill="1" applyBorder="1"/>
    <xf numFmtId="43" fontId="1" fillId="0" borderId="2" xfId="1" applyNumberFormat="1" applyFont="1" applyFill="1" applyBorder="1"/>
    <xf numFmtId="164" fontId="1" fillId="0" borderId="2" xfId="0" applyNumberFormat="1" applyFont="1" applyFill="1" applyBorder="1"/>
    <xf numFmtId="0" fontId="1" fillId="0" borderId="4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4" fillId="2" borderId="5" xfId="0" applyFont="1" applyFill="1" applyBorder="1"/>
    <xf numFmtId="164" fontId="4" fillId="2" borderId="3" xfId="0" applyNumberFormat="1" applyFont="1" applyFill="1" applyBorder="1"/>
    <xf numFmtId="0" fontId="4" fillId="2" borderId="2" xfId="0" applyFont="1" applyFill="1" applyBorder="1"/>
    <xf numFmtId="0" fontId="4" fillId="2" borderId="6" xfId="0" applyFont="1" applyFill="1" applyBorder="1"/>
    <xf numFmtId="164" fontId="4" fillId="2" borderId="2" xfId="0" applyNumberFormat="1" applyFont="1" applyFill="1" applyBorder="1"/>
    <xf numFmtId="0" fontId="1" fillId="2" borderId="6" xfId="0" applyFont="1" applyFill="1" applyBorder="1"/>
    <xf numFmtId="164" fontId="1" fillId="2" borderId="2" xfId="0" applyNumberFormat="1" applyFont="1" applyFill="1" applyBorder="1"/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="75" zoomScaleNormal="90" zoomScaleSheetLayoutView="75" workbookViewId="0">
      <selection activeCell="L47" sqref="L47"/>
    </sheetView>
  </sheetViews>
  <sheetFormatPr defaultRowHeight="15.75" x14ac:dyDescent="0.25"/>
  <cols>
    <col min="1" max="1" width="5.28515625" style="2" customWidth="1"/>
    <col min="2" max="2" width="22.5703125" style="2" customWidth="1"/>
    <col min="3" max="3" width="22.28515625" style="3" customWidth="1"/>
    <col min="4" max="4" width="15.7109375" style="2" customWidth="1"/>
    <col min="5" max="5" width="14.7109375" style="2" customWidth="1"/>
    <col min="6" max="6" width="16.7109375" style="2" customWidth="1"/>
    <col min="7" max="7" width="13.7109375" style="2" customWidth="1"/>
    <col min="8" max="8" width="15.7109375" style="2" customWidth="1"/>
    <col min="9" max="9" width="15.85546875" style="2" customWidth="1"/>
    <col min="10" max="10" width="16" style="2" customWidth="1"/>
    <col min="11" max="11" width="15.7109375" style="2" customWidth="1"/>
    <col min="12" max="12" width="21.28515625" style="2" customWidth="1"/>
    <col min="13" max="13" width="10.140625" style="1" customWidth="1"/>
    <col min="14" max="16384" width="9.140625" style="1"/>
  </cols>
  <sheetData>
    <row r="1" spans="1:12" ht="15" customHeight="1" x14ac:dyDescent="0.25">
      <c r="A1" s="47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9.2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2.75" customHeight="1" thickBot="1" x14ac:dyDescent="0.3"/>
    <row r="4" spans="1:12" ht="15.75" customHeight="1" x14ac:dyDescent="0.25">
      <c r="A4" s="41" t="s">
        <v>0</v>
      </c>
      <c r="B4" s="44" t="s">
        <v>1</v>
      </c>
      <c r="C4" s="44" t="s">
        <v>44</v>
      </c>
      <c r="D4" s="48" t="s">
        <v>48</v>
      </c>
      <c r="E4" s="49"/>
      <c r="F4" s="50"/>
      <c r="G4" s="41" t="s">
        <v>49</v>
      </c>
      <c r="H4" s="44" t="s">
        <v>50</v>
      </c>
      <c r="I4" s="41" t="s">
        <v>51</v>
      </c>
      <c r="J4" s="57" t="s">
        <v>52</v>
      </c>
      <c r="K4" s="44" t="s">
        <v>45</v>
      </c>
      <c r="L4" s="54" t="s">
        <v>47</v>
      </c>
    </row>
    <row r="5" spans="1:12" ht="47.25" customHeight="1" thickBot="1" x14ac:dyDescent="0.3">
      <c r="A5" s="42"/>
      <c r="B5" s="45"/>
      <c r="C5" s="45"/>
      <c r="D5" s="51"/>
      <c r="E5" s="52"/>
      <c r="F5" s="53"/>
      <c r="G5" s="42"/>
      <c r="H5" s="45"/>
      <c r="I5" s="42"/>
      <c r="J5" s="58"/>
      <c r="K5" s="45"/>
      <c r="L5" s="55"/>
    </row>
    <row r="6" spans="1:12" ht="24" customHeight="1" thickBot="1" x14ac:dyDescent="0.3">
      <c r="A6" s="43"/>
      <c r="B6" s="46"/>
      <c r="C6" s="46"/>
      <c r="D6" s="4" t="s">
        <v>41</v>
      </c>
      <c r="E6" s="4" t="s">
        <v>42</v>
      </c>
      <c r="F6" s="5" t="s">
        <v>43</v>
      </c>
      <c r="G6" s="43"/>
      <c r="H6" s="46"/>
      <c r="I6" s="43"/>
      <c r="J6" s="59"/>
      <c r="K6" s="46"/>
      <c r="L6" s="56"/>
    </row>
    <row r="7" spans="1:12" ht="24" customHeight="1" x14ac:dyDescent="0.25">
      <c r="A7" s="30"/>
      <c r="B7" s="30"/>
      <c r="C7" s="30"/>
      <c r="D7" s="31"/>
      <c r="E7" s="31"/>
      <c r="F7" s="30"/>
      <c r="G7" s="30"/>
      <c r="H7" s="30"/>
      <c r="I7" s="30"/>
      <c r="J7" s="30"/>
      <c r="K7" s="30"/>
      <c r="L7" s="32"/>
    </row>
    <row r="8" spans="1:12" x14ac:dyDescent="0.25">
      <c r="A8" s="33">
        <v>1</v>
      </c>
      <c r="B8" s="34" t="s">
        <v>2</v>
      </c>
      <c r="C8" s="7">
        <v>3281700</v>
      </c>
      <c r="D8" s="8">
        <v>104</v>
      </c>
      <c r="E8" s="35">
        <v>103.9</v>
      </c>
      <c r="F8" s="8">
        <f>E8/D8*100</f>
        <v>99.90384615384616</v>
      </c>
      <c r="G8" s="9">
        <v>1</v>
      </c>
      <c r="H8" s="9">
        <v>0</v>
      </c>
      <c r="I8" s="10">
        <v>1</v>
      </c>
      <c r="J8" s="6">
        <f>1-103.9/104</f>
        <v>9.6153846153845812E-4</v>
      </c>
      <c r="K8" s="17">
        <f>J8</f>
        <v>9.6153846153845812E-4</v>
      </c>
      <c r="L8" s="18">
        <f>(C8*K8/1)*0.1</f>
        <v>315.54807692307583</v>
      </c>
    </row>
    <row r="9" spans="1:12" x14ac:dyDescent="0.25">
      <c r="A9" s="36">
        <v>2</v>
      </c>
      <c r="B9" s="37" t="s">
        <v>12</v>
      </c>
      <c r="C9" s="13">
        <v>4211144.34</v>
      </c>
      <c r="D9" s="14">
        <v>104</v>
      </c>
      <c r="E9" s="38">
        <v>84.4</v>
      </c>
      <c r="F9" s="14">
        <f>E9/D9*100</f>
        <v>81.15384615384616</v>
      </c>
      <c r="G9" s="15">
        <v>1</v>
      </c>
      <c r="H9" s="15">
        <v>0</v>
      </c>
      <c r="I9" s="16">
        <v>1</v>
      </c>
      <c r="J9" s="6">
        <f>1-84.4/104</f>
        <v>0.18846153846153846</v>
      </c>
      <c r="K9" s="17">
        <f t="shared" ref="K9" si="0">J9</f>
        <v>0.18846153846153846</v>
      </c>
      <c r="L9" s="18">
        <f t="shared" ref="L9" si="1">(C9*K9/1)*0.1</f>
        <v>79363.874100000001</v>
      </c>
    </row>
    <row r="10" spans="1:12" x14ac:dyDescent="0.25">
      <c r="A10" s="11">
        <v>3</v>
      </c>
      <c r="B10" s="12" t="s">
        <v>13</v>
      </c>
      <c r="C10" s="7">
        <v>3281700</v>
      </c>
      <c r="D10" s="14">
        <v>104</v>
      </c>
      <c r="E10" s="14">
        <v>111.7</v>
      </c>
      <c r="F10" s="14">
        <f t="shared" ref="F10:F46" si="2">E10/D10*100</f>
        <v>107.40384615384615</v>
      </c>
      <c r="G10" s="15">
        <v>1</v>
      </c>
      <c r="H10" s="15">
        <v>1</v>
      </c>
      <c r="I10" s="16">
        <v>0</v>
      </c>
      <c r="J10" s="6"/>
      <c r="K10" s="17"/>
      <c r="L10" s="18"/>
    </row>
    <row r="11" spans="1:12" x14ac:dyDescent="0.25">
      <c r="A11" s="11">
        <v>4</v>
      </c>
      <c r="B11" s="12" t="s">
        <v>14</v>
      </c>
      <c r="C11" s="7">
        <v>3281700</v>
      </c>
      <c r="D11" s="14">
        <v>104</v>
      </c>
      <c r="E11" s="14">
        <v>115.2</v>
      </c>
      <c r="F11" s="14">
        <f t="shared" si="2"/>
        <v>110.76923076923077</v>
      </c>
      <c r="G11" s="15">
        <v>1</v>
      </c>
      <c r="H11" s="15">
        <v>1</v>
      </c>
      <c r="I11" s="16">
        <v>0</v>
      </c>
      <c r="J11" s="11"/>
      <c r="K11" s="11"/>
      <c r="L11" s="11"/>
    </row>
    <row r="12" spans="1:12" x14ac:dyDescent="0.25">
      <c r="A12" s="36">
        <v>5</v>
      </c>
      <c r="B12" s="37" t="s">
        <v>15</v>
      </c>
      <c r="C12" s="7">
        <v>3281700</v>
      </c>
      <c r="D12" s="14">
        <v>104</v>
      </c>
      <c r="E12" s="38">
        <v>89.4</v>
      </c>
      <c r="F12" s="14">
        <f t="shared" si="2"/>
        <v>85.961538461538467</v>
      </c>
      <c r="G12" s="15">
        <v>1</v>
      </c>
      <c r="H12" s="15">
        <v>0</v>
      </c>
      <c r="I12" s="16">
        <v>1</v>
      </c>
      <c r="J12" s="6">
        <f>1-89.4/104</f>
        <v>0.14038461538461533</v>
      </c>
      <c r="K12" s="17">
        <f t="shared" ref="K12:K15" si="3">J12</f>
        <v>0.14038461538461533</v>
      </c>
      <c r="L12" s="18">
        <f t="shared" ref="L12:L15" si="4">(C12*K12/1)*0.1</f>
        <v>46070.01923076922</v>
      </c>
    </row>
    <row r="13" spans="1:12" x14ac:dyDescent="0.25">
      <c r="A13" s="36">
        <v>6</v>
      </c>
      <c r="B13" s="37" t="s">
        <v>16</v>
      </c>
      <c r="C13" s="7">
        <v>3281700</v>
      </c>
      <c r="D13" s="14">
        <v>104</v>
      </c>
      <c r="E13" s="38">
        <v>85.9</v>
      </c>
      <c r="F13" s="14">
        <f t="shared" si="2"/>
        <v>82.596153846153854</v>
      </c>
      <c r="G13" s="15">
        <v>1</v>
      </c>
      <c r="H13" s="15">
        <v>0</v>
      </c>
      <c r="I13" s="16">
        <v>1</v>
      </c>
      <c r="J13" s="6">
        <f>1-85.9/104</f>
        <v>0.17403846153846148</v>
      </c>
      <c r="K13" s="17">
        <f t="shared" si="3"/>
        <v>0.17403846153846148</v>
      </c>
      <c r="L13" s="18">
        <f t="shared" si="4"/>
        <v>57114.201923076907</v>
      </c>
    </row>
    <row r="14" spans="1:12" x14ac:dyDescent="0.25">
      <c r="A14" s="36">
        <v>7</v>
      </c>
      <c r="B14" s="37" t="s">
        <v>17</v>
      </c>
      <c r="C14" s="13">
        <v>3281699.99</v>
      </c>
      <c r="D14" s="14">
        <v>104</v>
      </c>
      <c r="E14" s="38">
        <v>94.2</v>
      </c>
      <c r="F14" s="14">
        <f t="shared" si="2"/>
        <v>90.57692307692308</v>
      </c>
      <c r="G14" s="15">
        <v>1</v>
      </c>
      <c r="H14" s="15">
        <v>0</v>
      </c>
      <c r="I14" s="16">
        <v>1</v>
      </c>
      <c r="J14" s="6">
        <f>1-94.2/104</f>
        <v>9.4230769230769229E-2</v>
      </c>
      <c r="K14" s="17">
        <f t="shared" si="3"/>
        <v>9.4230769230769229E-2</v>
      </c>
      <c r="L14" s="18">
        <f t="shared" si="4"/>
        <v>30923.711444230776</v>
      </c>
    </row>
    <row r="15" spans="1:12" x14ac:dyDescent="0.25">
      <c r="A15" s="36">
        <v>8</v>
      </c>
      <c r="B15" s="39" t="s">
        <v>18</v>
      </c>
      <c r="C15" s="7">
        <v>3281700</v>
      </c>
      <c r="D15" s="28">
        <v>104</v>
      </c>
      <c r="E15" s="40">
        <v>92.7</v>
      </c>
      <c r="F15" s="14">
        <f t="shared" si="2"/>
        <v>89.134615384615387</v>
      </c>
      <c r="G15" s="15">
        <v>1</v>
      </c>
      <c r="H15" s="15">
        <v>0</v>
      </c>
      <c r="I15" s="16">
        <v>1</v>
      </c>
      <c r="J15" s="6">
        <f>1-92.7/104</f>
        <v>0.1086538461538461</v>
      </c>
      <c r="K15" s="17">
        <f t="shared" si="3"/>
        <v>0.1086538461538461</v>
      </c>
      <c r="L15" s="18">
        <f t="shared" si="4"/>
        <v>35656.932692307681</v>
      </c>
    </row>
    <row r="16" spans="1:12" x14ac:dyDescent="0.25">
      <c r="A16" s="11">
        <v>9</v>
      </c>
      <c r="B16" s="26" t="s">
        <v>3</v>
      </c>
      <c r="C16" s="7">
        <v>3281700</v>
      </c>
      <c r="D16" s="28">
        <v>104</v>
      </c>
      <c r="E16" s="28">
        <v>135.69999999999999</v>
      </c>
      <c r="F16" s="14">
        <f t="shared" si="2"/>
        <v>130.4807692307692</v>
      </c>
      <c r="G16" s="15">
        <v>1</v>
      </c>
      <c r="H16" s="15">
        <v>1</v>
      </c>
      <c r="I16" s="16">
        <v>0</v>
      </c>
      <c r="J16" s="17"/>
      <c r="K16" s="17"/>
      <c r="L16" s="18">
        <f>(C16*K16/1)*0.1</f>
        <v>0</v>
      </c>
    </row>
    <row r="17" spans="1:12" x14ac:dyDescent="0.25">
      <c r="A17" s="11">
        <v>10</v>
      </c>
      <c r="B17" s="26" t="s">
        <v>19</v>
      </c>
      <c r="C17" s="7">
        <v>3281700</v>
      </c>
      <c r="D17" s="28">
        <v>104</v>
      </c>
      <c r="E17" s="28">
        <v>107.5</v>
      </c>
      <c r="F17" s="14">
        <f t="shared" si="2"/>
        <v>103.36538461538463</v>
      </c>
      <c r="G17" s="15">
        <v>1</v>
      </c>
      <c r="H17" s="15">
        <v>1</v>
      </c>
      <c r="I17" s="16">
        <v>0</v>
      </c>
      <c r="J17" s="11"/>
      <c r="K17" s="17"/>
      <c r="L17" s="18"/>
    </row>
    <row r="18" spans="1:12" x14ac:dyDescent="0.25">
      <c r="A18" s="11">
        <v>11</v>
      </c>
      <c r="B18" s="26" t="s">
        <v>20</v>
      </c>
      <c r="C18" s="27">
        <v>2815800</v>
      </c>
      <c r="D18" s="28">
        <v>104</v>
      </c>
      <c r="E18" s="28">
        <v>114.7</v>
      </c>
      <c r="F18" s="14">
        <f t="shared" si="2"/>
        <v>110.28846153846155</v>
      </c>
      <c r="G18" s="15">
        <v>1</v>
      </c>
      <c r="H18" s="15">
        <v>1</v>
      </c>
      <c r="I18" s="16">
        <v>0</v>
      </c>
      <c r="J18" s="11"/>
      <c r="K18" s="17"/>
      <c r="L18" s="18"/>
    </row>
    <row r="19" spans="1:12" x14ac:dyDescent="0.25">
      <c r="A19" s="36">
        <v>12</v>
      </c>
      <c r="B19" s="39" t="s">
        <v>21</v>
      </c>
      <c r="C19" s="7">
        <v>3281700</v>
      </c>
      <c r="D19" s="28">
        <v>104</v>
      </c>
      <c r="E19" s="40">
        <v>99.9</v>
      </c>
      <c r="F19" s="14">
        <f t="shared" si="2"/>
        <v>96.057692307692307</v>
      </c>
      <c r="G19" s="15">
        <v>1</v>
      </c>
      <c r="H19" s="15">
        <v>0</v>
      </c>
      <c r="I19" s="16">
        <v>1</v>
      </c>
      <c r="J19" s="11">
        <f>1-99.9/104</f>
        <v>3.9423076923076894E-2</v>
      </c>
      <c r="K19" s="17">
        <f t="shared" ref="K19" si="5">J19</f>
        <v>3.9423076923076894E-2</v>
      </c>
      <c r="L19" s="18">
        <f t="shared" ref="L19" si="6">(C19*K19/1)*0.1</f>
        <v>12937.471153846145</v>
      </c>
    </row>
    <row r="20" spans="1:12" x14ac:dyDescent="0.25">
      <c r="A20" s="11">
        <v>13</v>
      </c>
      <c r="B20" s="26" t="s">
        <v>22</v>
      </c>
      <c r="C20" s="27">
        <v>3277371.56</v>
      </c>
      <c r="D20" s="28">
        <v>104</v>
      </c>
      <c r="E20" s="28">
        <v>113.5</v>
      </c>
      <c r="F20" s="14">
        <f t="shared" si="2"/>
        <v>109.13461538461537</v>
      </c>
      <c r="G20" s="15">
        <v>1</v>
      </c>
      <c r="H20" s="15">
        <v>1</v>
      </c>
      <c r="I20" s="16">
        <v>0</v>
      </c>
      <c r="J20" s="11"/>
      <c r="K20" s="11"/>
      <c r="L20" s="18"/>
    </row>
    <row r="21" spans="1:12" x14ac:dyDescent="0.25">
      <c r="A21" s="11">
        <v>14</v>
      </c>
      <c r="B21" s="26" t="s">
        <v>23</v>
      </c>
      <c r="C21" s="7">
        <v>3281700</v>
      </c>
      <c r="D21" s="28">
        <v>104</v>
      </c>
      <c r="E21" s="28">
        <v>133.69999999999999</v>
      </c>
      <c r="F21" s="14">
        <f t="shared" si="2"/>
        <v>128.55769230769229</v>
      </c>
      <c r="G21" s="15">
        <v>1</v>
      </c>
      <c r="H21" s="15">
        <v>1</v>
      </c>
      <c r="I21" s="16">
        <v>0</v>
      </c>
      <c r="J21" s="11"/>
      <c r="K21" s="11"/>
      <c r="L21" s="18"/>
    </row>
    <row r="22" spans="1:12" x14ac:dyDescent="0.25">
      <c r="A22" s="11">
        <v>15</v>
      </c>
      <c r="B22" s="26" t="s">
        <v>6</v>
      </c>
      <c r="C22" s="27">
        <v>3281699.97</v>
      </c>
      <c r="D22" s="28">
        <v>104</v>
      </c>
      <c r="E22" s="28">
        <v>137.9</v>
      </c>
      <c r="F22" s="14">
        <f t="shared" si="2"/>
        <v>132.59615384615384</v>
      </c>
      <c r="G22" s="15">
        <v>1</v>
      </c>
      <c r="H22" s="15">
        <v>1</v>
      </c>
      <c r="I22" s="16">
        <v>0</v>
      </c>
      <c r="J22" s="11"/>
      <c r="K22" s="11"/>
      <c r="L22" s="18"/>
    </row>
    <row r="23" spans="1:12" x14ac:dyDescent="0.25">
      <c r="A23" s="11">
        <v>16</v>
      </c>
      <c r="B23" s="26" t="s">
        <v>24</v>
      </c>
      <c r="C23" s="7">
        <v>3281700</v>
      </c>
      <c r="D23" s="28">
        <v>104</v>
      </c>
      <c r="E23" s="28">
        <v>112.9</v>
      </c>
      <c r="F23" s="14">
        <f t="shared" si="2"/>
        <v>108.55769230769232</v>
      </c>
      <c r="G23" s="15">
        <v>1</v>
      </c>
      <c r="H23" s="15">
        <v>1</v>
      </c>
      <c r="I23" s="16">
        <v>0</v>
      </c>
      <c r="J23" s="11"/>
      <c r="K23" s="11"/>
      <c r="L23" s="18"/>
    </row>
    <row r="24" spans="1:12" x14ac:dyDescent="0.25">
      <c r="A24" s="11">
        <v>17</v>
      </c>
      <c r="B24" s="26" t="s">
        <v>25</v>
      </c>
      <c r="C24" s="27">
        <v>3281244.28</v>
      </c>
      <c r="D24" s="28">
        <v>104</v>
      </c>
      <c r="E24" s="28">
        <v>109.8</v>
      </c>
      <c r="F24" s="14">
        <f t="shared" si="2"/>
        <v>105.57692307692308</v>
      </c>
      <c r="G24" s="15">
        <v>1</v>
      </c>
      <c r="H24" s="15">
        <v>1</v>
      </c>
      <c r="I24" s="16">
        <v>0</v>
      </c>
      <c r="J24" s="11"/>
      <c r="K24" s="11"/>
      <c r="L24" s="18"/>
    </row>
    <row r="25" spans="1:12" x14ac:dyDescent="0.25">
      <c r="A25" s="11">
        <v>18</v>
      </c>
      <c r="B25" s="26" t="s">
        <v>26</v>
      </c>
      <c r="C25" s="27">
        <v>3281699.99</v>
      </c>
      <c r="D25" s="28">
        <v>104</v>
      </c>
      <c r="E25" s="28">
        <v>110.7</v>
      </c>
      <c r="F25" s="14">
        <f t="shared" si="2"/>
        <v>106.44230769230769</v>
      </c>
      <c r="G25" s="15">
        <v>1</v>
      </c>
      <c r="H25" s="15">
        <v>1</v>
      </c>
      <c r="I25" s="16">
        <v>0</v>
      </c>
      <c r="J25" s="11"/>
      <c r="K25" s="11"/>
      <c r="L25" s="18"/>
    </row>
    <row r="26" spans="1:12" x14ac:dyDescent="0.25">
      <c r="A26" s="11">
        <v>19</v>
      </c>
      <c r="B26" s="26" t="s">
        <v>27</v>
      </c>
      <c r="C26" s="27">
        <v>4203196.43</v>
      </c>
      <c r="D26" s="28">
        <v>104</v>
      </c>
      <c r="E26" s="28">
        <v>109</v>
      </c>
      <c r="F26" s="14">
        <f t="shared" si="2"/>
        <v>104.80769230769231</v>
      </c>
      <c r="G26" s="15">
        <v>1</v>
      </c>
      <c r="H26" s="15">
        <v>1</v>
      </c>
      <c r="I26" s="16">
        <v>0</v>
      </c>
      <c r="J26" s="11"/>
      <c r="K26" s="17"/>
      <c r="L26" s="18"/>
    </row>
    <row r="27" spans="1:12" x14ac:dyDescent="0.25">
      <c r="A27" s="11">
        <v>20</v>
      </c>
      <c r="B27" s="26" t="s">
        <v>28</v>
      </c>
      <c r="C27" s="7">
        <v>3281700</v>
      </c>
      <c r="D27" s="28">
        <v>104</v>
      </c>
      <c r="E27" s="28">
        <v>105.5</v>
      </c>
      <c r="F27" s="14">
        <f t="shared" si="2"/>
        <v>101.44230769230769</v>
      </c>
      <c r="G27" s="15">
        <v>1</v>
      </c>
      <c r="H27" s="15">
        <v>1</v>
      </c>
      <c r="I27" s="16">
        <v>0</v>
      </c>
      <c r="J27" s="11"/>
      <c r="K27" s="11"/>
      <c r="L27" s="18"/>
    </row>
    <row r="28" spans="1:12" x14ac:dyDescent="0.25">
      <c r="A28" s="11">
        <v>21</v>
      </c>
      <c r="B28" s="26" t="s">
        <v>29</v>
      </c>
      <c r="C28" s="27">
        <v>4213600</v>
      </c>
      <c r="D28" s="28">
        <v>104</v>
      </c>
      <c r="E28" s="28">
        <v>133.4</v>
      </c>
      <c r="F28" s="14">
        <f t="shared" si="2"/>
        <v>128.26923076923077</v>
      </c>
      <c r="G28" s="15">
        <v>1</v>
      </c>
      <c r="H28" s="15">
        <v>1</v>
      </c>
      <c r="I28" s="16">
        <v>0</v>
      </c>
      <c r="J28" s="11"/>
      <c r="K28" s="11"/>
      <c r="L28" s="18"/>
    </row>
    <row r="29" spans="1:12" x14ac:dyDescent="0.25">
      <c r="A29" s="36">
        <v>22</v>
      </c>
      <c r="B29" s="39" t="s">
        <v>30</v>
      </c>
      <c r="C29" s="7">
        <v>3281700</v>
      </c>
      <c r="D29" s="28">
        <v>104</v>
      </c>
      <c r="E29" s="40">
        <v>102.1</v>
      </c>
      <c r="F29" s="14">
        <f t="shared" si="2"/>
        <v>98.17307692307692</v>
      </c>
      <c r="G29" s="15">
        <v>1</v>
      </c>
      <c r="H29" s="15">
        <v>0</v>
      </c>
      <c r="I29" s="16">
        <v>1</v>
      </c>
      <c r="J29" s="11">
        <f>1-102.1/104</f>
        <v>1.8269230769230815E-2</v>
      </c>
      <c r="K29" s="17">
        <f t="shared" ref="K29" si="7">J29</f>
        <v>1.8269230769230815E-2</v>
      </c>
      <c r="L29" s="18">
        <f t="shared" ref="L29" si="8">(C29*K29/1)*0.1</f>
        <v>5995.4134615384773</v>
      </c>
    </row>
    <row r="30" spans="1:12" x14ac:dyDescent="0.25">
      <c r="A30" s="11">
        <v>23</v>
      </c>
      <c r="B30" s="26" t="s">
        <v>31</v>
      </c>
      <c r="C30" s="7">
        <v>3281700</v>
      </c>
      <c r="D30" s="28">
        <v>104</v>
      </c>
      <c r="E30" s="28">
        <v>124.5</v>
      </c>
      <c r="F30" s="14">
        <f t="shared" si="2"/>
        <v>119.71153846153845</v>
      </c>
      <c r="G30" s="15">
        <v>1</v>
      </c>
      <c r="H30" s="15">
        <v>1</v>
      </c>
      <c r="I30" s="16">
        <v>0</v>
      </c>
      <c r="J30" s="11"/>
      <c r="K30" s="11"/>
      <c r="L30" s="18"/>
    </row>
    <row r="31" spans="1:12" x14ac:dyDescent="0.25">
      <c r="A31" s="11">
        <v>24</v>
      </c>
      <c r="B31" s="26" t="s">
        <v>32</v>
      </c>
      <c r="C31" s="7">
        <v>3281700</v>
      </c>
      <c r="D31" s="28">
        <v>104</v>
      </c>
      <c r="E31" s="28">
        <v>129.80000000000001</v>
      </c>
      <c r="F31" s="14">
        <f t="shared" si="2"/>
        <v>124.80769230769231</v>
      </c>
      <c r="G31" s="15">
        <v>1</v>
      </c>
      <c r="H31" s="15">
        <v>1</v>
      </c>
      <c r="I31" s="16">
        <v>0</v>
      </c>
      <c r="J31" s="11"/>
      <c r="K31" s="11"/>
      <c r="L31" s="18"/>
    </row>
    <row r="32" spans="1:12" x14ac:dyDescent="0.25">
      <c r="A32" s="36">
        <v>25</v>
      </c>
      <c r="B32" s="39" t="s">
        <v>33</v>
      </c>
      <c r="C32" s="7">
        <v>3281700</v>
      </c>
      <c r="D32" s="28">
        <v>104</v>
      </c>
      <c r="E32" s="40">
        <v>96.9</v>
      </c>
      <c r="F32" s="14">
        <f t="shared" si="2"/>
        <v>93.17307692307692</v>
      </c>
      <c r="G32" s="15">
        <v>1</v>
      </c>
      <c r="H32" s="15">
        <v>0</v>
      </c>
      <c r="I32" s="16">
        <v>1</v>
      </c>
      <c r="J32" s="11">
        <f>1-96.9/104</f>
        <v>6.8269230769230749E-2</v>
      </c>
      <c r="K32" s="17">
        <f t="shared" ref="K32" si="9">J32</f>
        <v>6.8269230769230749E-2</v>
      </c>
      <c r="L32" s="18">
        <f t="shared" ref="L32" si="10">(C32*K32/1)*0.1</f>
        <v>22403.913461538454</v>
      </c>
    </row>
    <row r="33" spans="1:12" x14ac:dyDescent="0.25">
      <c r="A33" s="11">
        <v>26</v>
      </c>
      <c r="B33" s="26" t="s">
        <v>34</v>
      </c>
      <c r="C33" s="27">
        <v>4213599.9800000004</v>
      </c>
      <c r="D33" s="28">
        <v>104</v>
      </c>
      <c r="E33" s="28">
        <v>108.7</v>
      </c>
      <c r="F33" s="14">
        <f t="shared" si="2"/>
        <v>104.51923076923077</v>
      </c>
      <c r="G33" s="15">
        <v>1</v>
      </c>
      <c r="H33" s="15">
        <v>1</v>
      </c>
      <c r="I33" s="16">
        <v>0</v>
      </c>
      <c r="J33" s="11"/>
      <c r="K33" s="11"/>
      <c r="L33" s="18"/>
    </row>
    <row r="34" spans="1:12" x14ac:dyDescent="0.25">
      <c r="A34" s="11">
        <v>27</v>
      </c>
      <c r="B34" s="26" t="s">
        <v>35</v>
      </c>
      <c r="C34" s="27">
        <v>2633311.16</v>
      </c>
      <c r="D34" s="28">
        <v>104</v>
      </c>
      <c r="E34" s="28">
        <v>112.4</v>
      </c>
      <c r="F34" s="14">
        <f t="shared" si="2"/>
        <v>108.07692307692309</v>
      </c>
      <c r="G34" s="15">
        <v>1</v>
      </c>
      <c r="H34" s="15">
        <v>1</v>
      </c>
      <c r="I34" s="16">
        <v>0</v>
      </c>
      <c r="J34" s="11"/>
      <c r="K34" s="11"/>
      <c r="L34" s="18"/>
    </row>
    <row r="35" spans="1:12" x14ac:dyDescent="0.25">
      <c r="A35" s="11">
        <v>28</v>
      </c>
      <c r="B35" s="26" t="s">
        <v>36</v>
      </c>
      <c r="C35" s="27">
        <v>3281699.98</v>
      </c>
      <c r="D35" s="28">
        <v>104</v>
      </c>
      <c r="E35" s="28">
        <v>107.3</v>
      </c>
      <c r="F35" s="14">
        <f t="shared" si="2"/>
        <v>103.17307692307691</v>
      </c>
      <c r="G35" s="15">
        <v>1</v>
      </c>
      <c r="H35" s="15">
        <v>1</v>
      </c>
      <c r="I35" s="16">
        <v>0</v>
      </c>
      <c r="J35" s="11"/>
      <c r="K35" s="11"/>
      <c r="L35" s="18"/>
    </row>
    <row r="36" spans="1:12" x14ac:dyDescent="0.25">
      <c r="A36" s="11">
        <v>29</v>
      </c>
      <c r="B36" s="26" t="s">
        <v>4</v>
      </c>
      <c r="C36" s="27">
        <v>4213600</v>
      </c>
      <c r="D36" s="28">
        <v>104</v>
      </c>
      <c r="E36" s="28">
        <v>127.7</v>
      </c>
      <c r="F36" s="14">
        <f t="shared" si="2"/>
        <v>122.78846153846155</v>
      </c>
      <c r="G36" s="15">
        <v>1</v>
      </c>
      <c r="H36" s="15">
        <v>1</v>
      </c>
      <c r="I36" s="16">
        <v>0</v>
      </c>
      <c r="J36" s="11"/>
      <c r="K36" s="11"/>
      <c r="L36" s="18"/>
    </row>
    <row r="37" spans="1:12" x14ac:dyDescent="0.25">
      <c r="A37" s="11">
        <v>30</v>
      </c>
      <c r="B37" s="26" t="s">
        <v>5</v>
      </c>
      <c r="C37" s="27">
        <v>3202659.78</v>
      </c>
      <c r="D37" s="28">
        <v>104</v>
      </c>
      <c r="E37" s="28">
        <v>118.6</v>
      </c>
      <c r="F37" s="14">
        <f t="shared" si="2"/>
        <v>114.03846153846153</v>
      </c>
      <c r="G37" s="15">
        <v>1</v>
      </c>
      <c r="H37" s="15">
        <v>1</v>
      </c>
      <c r="I37" s="16">
        <v>0</v>
      </c>
      <c r="J37" s="11"/>
      <c r="K37" s="11"/>
      <c r="L37" s="18"/>
    </row>
    <row r="38" spans="1:12" x14ac:dyDescent="0.25">
      <c r="A38" s="36">
        <v>31</v>
      </c>
      <c r="B38" s="39" t="s">
        <v>37</v>
      </c>
      <c r="C38" s="27">
        <v>3281699.99</v>
      </c>
      <c r="D38" s="28">
        <v>104</v>
      </c>
      <c r="E38" s="40">
        <v>75.599999999999994</v>
      </c>
      <c r="F38" s="14">
        <f t="shared" si="2"/>
        <v>72.692307692307693</v>
      </c>
      <c r="G38" s="15">
        <v>1</v>
      </c>
      <c r="H38" s="15">
        <v>0</v>
      </c>
      <c r="I38" s="16">
        <v>1</v>
      </c>
      <c r="J38" s="11">
        <f>1-75.6/104</f>
        <v>0.27307692307692311</v>
      </c>
      <c r="K38" s="17">
        <f t="shared" ref="K38:K40" si="11">J38</f>
        <v>0.27307692307692311</v>
      </c>
      <c r="L38" s="18">
        <f t="shared" ref="L38:L40" si="12">(C38*K38/1)*0.1</f>
        <v>89615.653573076939</v>
      </c>
    </row>
    <row r="39" spans="1:12" x14ac:dyDescent="0.25">
      <c r="A39" s="36">
        <v>32</v>
      </c>
      <c r="B39" s="39" t="s">
        <v>38</v>
      </c>
      <c r="C39" s="7">
        <v>3281700</v>
      </c>
      <c r="D39" s="28">
        <v>104</v>
      </c>
      <c r="E39" s="40">
        <v>89.5</v>
      </c>
      <c r="F39" s="14">
        <f t="shared" si="2"/>
        <v>86.057692307692307</v>
      </c>
      <c r="G39" s="15">
        <v>1</v>
      </c>
      <c r="H39" s="15">
        <v>0</v>
      </c>
      <c r="I39" s="16">
        <v>1</v>
      </c>
      <c r="J39" s="11">
        <f>1-89.5/104</f>
        <v>0.13942307692307687</v>
      </c>
      <c r="K39" s="17">
        <f t="shared" si="11"/>
        <v>0.13942307692307687</v>
      </c>
      <c r="L39" s="18">
        <f t="shared" si="12"/>
        <v>45754.471153846142</v>
      </c>
    </row>
    <row r="40" spans="1:12" x14ac:dyDescent="0.25">
      <c r="A40" s="36">
        <v>33</v>
      </c>
      <c r="B40" s="39" t="s">
        <v>39</v>
      </c>
      <c r="C40" s="7">
        <v>3281700</v>
      </c>
      <c r="D40" s="28">
        <v>104</v>
      </c>
      <c r="E40" s="40">
        <v>95.2</v>
      </c>
      <c r="F40" s="14">
        <f t="shared" si="2"/>
        <v>91.538461538461547</v>
      </c>
      <c r="G40" s="15">
        <v>1</v>
      </c>
      <c r="H40" s="15">
        <v>0</v>
      </c>
      <c r="I40" s="16">
        <v>1</v>
      </c>
      <c r="J40" s="11">
        <f>1-95.2/104</f>
        <v>8.4615384615384537E-2</v>
      </c>
      <c r="K40" s="17">
        <f t="shared" si="11"/>
        <v>8.4615384615384537E-2</v>
      </c>
      <c r="L40" s="18">
        <f t="shared" si="12"/>
        <v>27768.230769230748</v>
      </c>
    </row>
    <row r="41" spans="1:12" x14ac:dyDescent="0.25">
      <c r="A41" s="11">
        <v>34</v>
      </c>
      <c r="B41" s="26" t="s">
        <v>40</v>
      </c>
      <c r="C41" s="7">
        <v>3281700</v>
      </c>
      <c r="D41" s="28">
        <v>104</v>
      </c>
      <c r="E41" s="28">
        <v>135.80000000000001</v>
      </c>
      <c r="F41" s="14">
        <f t="shared" si="2"/>
        <v>130.57692307692307</v>
      </c>
      <c r="G41" s="15">
        <v>1</v>
      </c>
      <c r="H41" s="15">
        <v>1</v>
      </c>
      <c r="I41" s="16">
        <v>0</v>
      </c>
      <c r="J41" s="11"/>
      <c r="K41" s="11"/>
      <c r="L41" s="18"/>
    </row>
    <row r="42" spans="1:12" x14ac:dyDescent="0.25">
      <c r="A42" s="11">
        <v>35</v>
      </c>
      <c r="B42" s="29" t="s">
        <v>7</v>
      </c>
      <c r="C42" s="27">
        <v>2815800</v>
      </c>
      <c r="D42" s="28">
        <v>104</v>
      </c>
      <c r="E42" s="28">
        <v>124.2</v>
      </c>
      <c r="F42" s="14">
        <f t="shared" si="2"/>
        <v>119.42307692307692</v>
      </c>
      <c r="G42" s="15">
        <v>1</v>
      </c>
      <c r="H42" s="15">
        <v>1</v>
      </c>
      <c r="I42" s="16">
        <v>0</v>
      </c>
      <c r="J42" s="11"/>
      <c r="K42" s="11"/>
      <c r="L42" s="18"/>
    </row>
    <row r="43" spans="1:12" x14ac:dyDescent="0.25">
      <c r="A43" s="11">
        <v>36</v>
      </c>
      <c r="B43" s="26" t="s">
        <v>8</v>
      </c>
      <c r="C43" s="27">
        <v>2807804.82</v>
      </c>
      <c r="D43" s="28">
        <v>104</v>
      </c>
      <c r="E43" s="28">
        <v>178.2</v>
      </c>
      <c r="F43" s="14">
        <f t="shared" si="2"/>
        <v>171.34615384615384</v>
      </c>
      <c r="G43" s="15">
        <v>1</v>
      </c>
      <c r="H43" s="15">
        <v>1</v>
      </c>
      <c r="I43" s="16">
        <v>0</v>
      </c>
      <c r="J43" s="11"/>
      <c r="K43" s="11"/>
      <c r="L43" s="18"/>
    </row>
    <row r="44" spans="1:12" x14ac:dyDescent="0.25">
      <c r="A44" s="19">
        <v>37</v>
      </c>
      <c r="B44" s="26" t="s">
        <v>9</v>
      </c>
      <c r="C44" s="27">
        <v>1397799.99</v>
      </c>
      <c r="D44" s="28">
        <v>104</v>
      </c>
      <c r="E44" s="28">
        <v>118</v>
      </c>
      <c r="F44" s="14">
        <f t="shared" si="2"/>
        <v>113.46153846153845</v>
      </c>
      <c r="G44" s="15">
        <v>1</v>
      </c>
      <c r="H44" s="15">
        <v>1</v>
      </c>
      <c r="I44" s="16">
        <v>0</v>
      </c>
      <c r="J44" s="11"/>
      <c r="K44" s="11"/>
      <c r="L44" s="18"/>
    </row>
    <row r="45" spans="1:12" x14ac:dyDescent="0.25">
      <c r="A45" s="19">
        <v>38</v>
      </c>
      <c r="B45" s="26" t="s">
        <v>10</v>
      </c>
      <c r="C45" s="27">
        <v>931019.11</v>
      </c>
      <c r="D45" s="28">
        <v>104</v>
      </c>
      <c r="E45" s="28">
        <v>126</v>
      </c>
      <c r="F45" s="14">
        <f t="shared" si="2"/>
        <v>121.15384615384615</v>
      </c>
      <c r="G45" s="15">
        <v>1</v>
      </c>
      <c r="H45" s="15">
        <v>1</v>
      </c>
      <c r="I45" s="16">
        <v>0</v>
      </c>
      <c r="J45" s="11"/>
      <c r="K45" s="11"/>
      <c r="L45" s="18"/>
    </row>
    <row r="46" spans="1:12" x14ac:dyDescent="0.25">
      <c r="A46" s="11">
        <v>39</v>
      </c>
      <c r="B46" s="11" t="s">
        <v>11</v>
      </c>
      <c r="C46" s="13">
        <v>464354.17</v>
      </c>
      <c r="D46" s="14">
        <v>104</v>
      </c>
      <c r="E46" s="14">
        <v>0</v>
      </c>
      <c r="F46" s="14">
        <f t="shared" si="2"/>
        <v>0</v>
      </c>
      <c r="G46" s="15">
        <v>1</v>
      </c>
      <c r="H46" s="15">
        <v>0</v>
      </c>
      <c r="I46" s="16">
        <v>0</v>
      </c>
      <c r="J46" s="11"/>
      <c r="K46" s="11"/>
      <c r="L46" s="11"/>
    </row>
    <row r="47" spans="1:12" x14ac:dyDescent="0.25">
      <c r="A47" s="25"/>
      <c r="B47" s="25" t="s">
        <v>46</v>
      </c>
      <c r="C47" s="20">
        <f>SUM(C8:C46)</f>
        <v>123443105.53999999</v>
      </c>
      <c r="D47" s="21"/>
      <c r="E47" s="22"/>
      <c r="F47" s="22"/>
      <c r="G47" s="23"/>
      <c r="H47" s="23">
        <f>SUM(H8:H46)</f>
        <v>26</v>
      </c>
      <c r="I47" s="23">
        <f>SUM(I8:I46)</f>
        <v>12</v>
      </c>
      <c r="L47" s="24">
        <f>SUM(L8:L46)</f>
        <v>453919.44104038458</v>
      </c>
    </row>
  </sheetData>
  <autoFilter ref="A7:M47"/>
  <mergeCells count="11">
    <mergeCell ref="A4:A6"/>
    <mergeCell ref="B4:B6"/>
    <mergeCell ref="A1:L2"/>
    <mergeCell ref="D4:F5"/>
    <mergeCell ref="C4:C6"/>
    <mergeCell ref="L4:L6"/>
    <mergeCell ref="G4:G6"/>
    <mergeCell ref="H4:H6"/>
    <mergeCell ref="I4:I6"/>
    <mergeCell ref="J4:J6"/>
    <mergeCell ref="K4:K6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4" sqref="O24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2024-05-22T11:13:12Z</dcterms:modified>
</cp:coreProperties>
</file>